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ndstoten 2024\Voor de website\"/>
    </mc:Choice>
  </mc:AlternateContent>
  <xr:revisionPtr revIDLastSave="0" documentId="8_{FBED6841-9C32-4F2A-B3B2-34AE3EEF752F}" xr6:coauthVersionLast="47" xr6:coauthVersionMax="47" xr10:uidLastSave="{00000000-0000-0000-0000-000000000000}"/>
  <bookViews>
    <workbookView xWindow="-120" yWindow="-120" windowWidth="29040" windowHeight="15840" firstSheet="1" activeTab="1" xr2:uid="{F769CEA5-47A7-436D-95FC-90F238457C4F}"/>
  </bookViews>
  <sheets>
    <sheet name="Blad1" sheetId="1" state="hidden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C7" i="2"/>
  <c r="D7" i="2"/>
  <c r="L7" i="2" s="1"/>
  <c r="E7" i="2"/>
  <c r="F7" i="2"/>
  <c r="G7" i="2"/>
  <c r="H7" i="2"/>
  <c r="I7" i="2"/>
  <c r="F8" i="2"/>
  <c r="B23" i="2"/>
  <c r="B14" i="2"/>
  <c r="C14" i="2"/>
  <c r="D14" i="2"/>
  <c r="E14" i="2"/>
  <c r="F14" i="2"/>
  <c r="G14" i="2"/>
  <c r="H14" i="2"/>
  <c r="B17" i="2"/>
  <c r="C17" i="2"/>
  <c r="D17" i="2"/>
  <c r="E17" i="2"/>
  <c r="F17" i="2"/>
  <c r="G17" i="2"/>
  <c r="H17" i="2"/>
  <c r="B24" i="2"/>
  <c r="C24" i="2"/>
  <c r="D24" i="2"/>
  <c r="E24" i="2"/>
  <c r="F24" i="2"/>
  <c r="G24" i="2"/>
  <c r="H24" i="2"/>
  <c r="I24" i="2"/>
  <c r="B11" i="2"/>
  <c r="C11" i="2"/>
  <c r="D11" i="2"/>
  <c r="E11" i="2"/>
  <c r="F11" i="2"/>
  <c r="G11" i="2"/>
  <c r="H11" i="2"/>
  <c r="B20" i="2"/>
  <c r="C20" i="2"/>
  <c r="D20" i="2"/>
  <c r="E20" i="2"/>
  <c r="F20" i="2"/>
  <c r="G20" i="2"/>
  <c r="H20" i="2"/>
  <c r="B13" i="2"/>
  <c r="C13" i="2"/>
  <c r="D13" i="2"/>
  <c r="E13" i="2"/>
  <c r="F13" i="2"/>
  <c r="G13" i="2"/>
  <c r="H13" i="2"/>
  <c r="B10" i="2"/>
  <c r="C10" i="2"/>
  <c r="D10" i="2"/>
  <c r="E10" i="2"/>
  <c r="F10" i="2"/>
  <c r="G10" i="2"/>
  <c r="H10" i="2"/>
  <c r="B25" i="2"/>
  <c r="C25" i="2"/>
  <c r="D25" i="2"/>
  <c r="E25" i="2"/>
  <c r="F25" i="2"/>
  <c r="G25" i="2"/>
  <c r="H25" i="2"/>
  <c r="B19" i="2"/>
  <c r="C19" i="2"/>
  <c r="D19" i="2"/>
  <c r="E19" i="2"/>
  <c r="F19" i="2"/>
  <c r="G19" i="2"/>
  <c r="H19" i="2"/>
  <c r="B21" i="2"/>
  <c r="C21" i="2"/>
  <c r="D21" i="2"/>
  <c r="E21" i="2"/>
  <c r="F21" i="2"/>
  <c r="G21" i="2"/>
  <c r="H21" i="2"/>
  <c r="I21" i="2"/>
  <c r="B18" i="2"/>
  <c r="C18" i="2"/>
  <c r="D18" i="2"/>
  <c r="E18" i="2"/>
  <c r="F18" i="2"/>
  <c r="G18" i="2"/>
  <c r="H18" i="2"/>
  <c r="C23" i="2"/>
  <c r="D23" i="2"/>
  <c r="E23" i="2"/>
  <c r="F23" i="2"/>
  <c r="G23" i="2"/>
  <c r="H23" i="2"/>
  <c r="I23" i="2"/>
  <c r="B12" i="2"/>
  <c r="C12" i="2"/>
  <c r="D12" i="2"/>
  <c r="E12" i="2"/>
  <c r="F12" i="2"/>
  <c r="G12" i="2"/>
  <c r="H12" i="2"/>
  <c r="B22" i="2"/>
  <c r="C22" i="2"/>
  <c r="D22" i="2"/>
  <c r="E22" i="2"/>
  <c r="F22" i="2"/>
  <c r="G22" i="2"/>
  <c r="H22" i="2"/>
  <c r="I22" i="2"/>
  <c r="B9" i="2"/>
  <c r="C9" i="2"/>
  <c r="D9" i="2"/>
  <c r="L9" i="2" s="1"/>
  <c r="E9" i="2"/>
  <c r="F9" i="2"/>
  <c r="G9" i="2"/>
  <c r="H9" i="2"/>
  <c r="B16" i="2"/>
  <c r="C16" i="2"/>
  <c r="D16" i="2"/>
  <c r="E16" i="2"/>
  <c r="F16" i="2"/>
  <c r="G16" i="2"/>
  <c r="H16" i="2"/>
  <c r="I16" i="2"/>
  <c r="B26" i="2"/>
  <c r="C26" i="2"/>
  <c r="D26" i="2"/>
  <c r="E26" i="2"/>
  <c r="F26" i="2"/>
  <c r="G26" i="2"/>
  <c r="H26" i="2"/>
  <c r="B8" i="2"/>
  <c r="C8" i="2"/>
  <c r="D8" i="2"/>
  <c r="E8" i="2"/>
  <c r="G8" i="2"/>
  <c r="H8" i="2"/>
  <c r="B15" i="2"/>
  <c r="C15" i="2"/>
  <c r="D15" i="2"/>
  <c r="E15" i="2"/>
  <c r="F15" i="2"/>
  <c r="G15" i="2"/>
  <c r="H15" i="2"/>
  <c r="S28" i="1"/>
  <c r="S29" i="1" s="1"/>
  <c r="H28" i="1"/>
  <c r="H29" i="1" s="1"/>
  <c r="Z8" i="1"/>
  <c r="I17" i="2" s="1"/>
  <c r="Z9" i="1"/>
  <c r="Z10" i="1"/>
  <c r="I11" i="2" s="1"/>
  <c r="Z11" i="1"/>
  <c r="I20" i="2" s="1"/>
  <c r="Z12" i="1"/>
  <c r="I13" i="2" s="1"/>
  <c r="Z13" i="1"/>
  <c r="I10" i="2" s="1"/>
  <c r="Z14" i="1"/>
  <c r="I25" i="2" s="1"/>
  <c r="Z15" i="1"/>
  <c r="Z16" i="1"/>
  <c r="I19" i="2" s="1"/>
  <c r="Z17" i="1"/>
  <c r="Z18" i="1"/>
  <c r="I18" i="2" s="1"/>
  <c r="Z19" i="1"/>
  <c r="Z20" i="1"/>
  <c r="I12" i="2" s="1"/>
  <c r="Z21" i="1"/>
  <c r="Z22" i="1"/>
  <c r="I9" i="2" s="1"/>
  <c r="Z23" i="1"/>
  <c r="Z24" i="1"/>
  <c r="I26" i="2" s="1"/>
  <c r="Z25" i="1"/>
  <c r="I8" i="2" s="1"/>
  <c r="Z26" i="1"/>
  <c r="I15" i="2" s="1"/>
  <c r="Z27" i="1"/>
  <c r="Z7" i="1"/>
  <c r="I14" i="2" s="1"/>
  <c r="AG27" i="1"/>
  <c r="AF27" i="1"/>
  <c r="AE27" i="1"/>
  <c r="AD27" i="1"/>
  <c r="AA27" i="1"/>
  <c r="AB27" i="1"/>
  <c r="AC27" i="1"/>
  <c r="L18" i="2" l="1"/>
  <c r="L10" i="2"/>
  <c r="M7" i="2" s="1"/>
  <c r="L12" i="2"/>
  <c r="L19" i="2"/>
  <c r="L14" i="2"/>
  <c r="L15" i="2"/>
  <c r="L20" i="2"/>
  <c r="L16" i="2"/>
  <c r="L21" i="2"/>
  <c r="L17" i="2"/>
  <c r="L8" i="2"/>
  <c r="L11" i="2"/>
  <c r="L13" i="2"/>
  <c r="AG28" i="1"/>
  <c r="AG29" i="1" s="1"/>
  <c r="AK27" i="1"/>
  <c r="W7" i="1"/>
  <c r="W8" i="1"/>
  <c r="W10" i="1"/>
  <c r="W11" i="1"/>
  <c r="W12" i="1"/>
  <c r="W13" i="1"/>
  <c r="W15" i="1"/>
  <c r="W16" i="1"/>
  <c r="W17" i="1"/>
  <c r="W18" i="1"/>
  <c r="W19" i="1"/>
  <c r="W20" i="1"/>
  <c r="W21" i="1"/>
  <c r="W22" i="1"/>
  <c r="W23" i="1"/>
  <c r="W25" i="1"/>
  <c r="W26" i="1"/>
  <c r="W27" i="1"/>
  <c r="M15" i="2" l="1"/>
  <c r="M8" i="2"/>
  <c r="M25" i="2"/>
  <c r="M26" i="2"/>
  <c r="M19" i="2"/>
  <c r="M23" i="2"/>
  <c r="M13" i="2"/>
  <c r="M14" i="2"/>
  <c r="M11" i="2"/>
  <c r="M21" i="2"/>
  <c r="M17" i="2"/>
  <c r="M9" i="2"/>
  <c r="M24" i="2"/>
  <c r="M22" i="2"/>
  <c r="M10" i="2"/>
  <c r="M20" i="2"/>
  <c r="M12" i="2"/>
  <c r="M18" i="2"/>
  <c r="M16" i="2"/>
  <c r="AL27" i="1"/>
  <c r="X14" i="1"/>
  <c r="X7" i="1"/>
  <c r="X12" i="1"/>
  <c r="X18" i="1"/>
  <c r="X15" i="1"/>
  <c r="X9" i="1"/>
  <c r="X17" i="1"/>
  <c r="X19" i="1"/>
  <c r="X22" i="1"/>
  <c r="X8" i="1"/>
  <c r="X20" i="1"/>
  <c r="X16" i="1"/>
  <c r="X24" i="1"/>
  <c r="X13" i="1"/>
  <c r="X11" i="1"/>
  <c r="X23" i="1"/>
  <c r="X21" i="1"/>
  <c r="X27" i="1"/>
  <c r="X25" i="1"/>
  <c r="X10" i="1"/>
  <c r="X26" i="1"/>
</calcChain>
</file>

<file path=xl/sharedStrings.xml><?xml version="1.0" encoding="utf-8"?>
<sst xmlns="http://schemas.openxmlformats.org/spreadsheetml/2006/main" count="92" uniqueCount="32">
  <si>
    <t>punten uit</t>
  </si>
  <si>
    <t>punten totaal</t>
  </si>
  <si>
    <t>caramb uit</t>
  </si>
  <si>
    <t>caramb thuis</t>
  </si>
  <si>
    <t>caramb totaal</t>
  </si>
  <si>
    <t>aantal wedstrijden gespeeld</t>
  </si>
  <si>
    <t>gemiddelde caramb tot nu toe</t>
  </si>
  <si>
    <t>te maken caramb</t>
  </si>
  <si>
    <t>spelersnaam</t>
  </si>
  <si>
    <t>Dielesen A</t>
  </si>
  <si>
    <t>Dierckx F</t>
  </si>
  <si>
    <t xml:space="preserve">Dirks W. </t>
  </si>
  <si>
    <t>Eeftink A</t>
  </si>
  <si>
    <t>Fabrie J</t>
  </si>
  <si>
    <t>Greef P. de</t>
  </si>
  <si>
    <t>Hermans A</t>
  </si>
  <si>
    <t>Hoeks A.</t>
  </si>
  <si>
    <t>Joosten K</t>
  </si>
  <si>
    <t>Kasteren J.v.</t>
  </si>
  <si>
    <t>Lavrijsen A</t>
  </si>
  <si>
    <t>Loo v.d. C.</t>
  </si>
  <si>
    <t>Peters p</t>
  </si>
  <si>
    <t>Renders A.</t>
  </si>
  <si>
    <t>Riel v. Tiny</t>
  </si>
  <si>
    <t>Rombouts J</t>
  </si>
  <si>
    <t>Sanders J.</t>
  </si>
  <si>
    <t>Senders C</t>
  </si>
  <si>
    <t>Smits H</t>
  </si>
  <si>
    <t>Stigter P de</t>
  </si>
  <si>
    <t>Verschure K.</t>
  </si>
  <si>
    <t>punten thuis</t>
  </si>
  <si>
    <t>Tussenstand 23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</si>
</sst>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299996948149052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0" fillId="4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" xfId="0" applyNumberFormat="1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40C2B-C46C-4E2E-8888-3F8579389E2B}">
  <dimension ref="B4:AL29"/>
  <sheetViews>
    <sheetView topLeftCell="K1" workbookViewId="0">
      <selection activeCell="AC7" sqref="AC7"/>
    </sheetView>
  </sheetViews>
  <sheetFormatPr defaultRowHeight="15" x14ac:dyDescent="0.25"/>
  <cols>
    <col min="11" max="11" width="19.140625" customWidth="1"/>
    <col min="22" max="22" width="12.28515625" bestFit="1" customWidth="1"/>
    <col min="26" max="26" width="0" hidden="1" customWidth="1"/>
    <col min="36" max="36" width="10.28515625" customWidth="1"/>
  </cols>
  <sheetData>
    <row r="4" spans="2:26" ht="15" customHeight="1" x14ac:dyDescent="0.25">
      <c r="B4" s="12" t="s">
        <v>30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M4" s="12" t="s">
        <v>30</v>
      </c>
      <c r="N4" s="12" t="s">
        <v>0</v>
      </c>
      <c r="O4" s="12" t="s">
        <v>1</v>
      </c>
      <c r="P4" s="12" t="s">
        <v>2</v>
      </c>
      <c r="Q4" s="12" t="s">
        <v>3</v>
      </c>
      <c r="R4" s="12" t="s">
        <v>4</v>
      </c>
      <c r="S4" s="12" t="s">
        <v>5</v>
      </c>
      <c r="T4" s="12" t="s">
        <v>6</v>
      </c>
      <c r="U4" s="12" t="s">
        <v>7</v>
      </c>
      <c r="V4" s="12" t="s">
        <v>8</v>
      </c>
      <c r="W4" s="10"/>
    </row>
    <row r="5" spans="2:26" ht="58.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</row>
    <row r="6" spans="2:26" x14ac:dyDescent="0.25">
      <c r="B6" s="1"/>
      <c r="C6" s="1"/>
      <c r="D6" s="1"/>
      <c r="E6" s="1"/>
      <c r="F6" s="1"/>
      <c r="G6" s="1"/>
      <c r="H6" s="2"/>
      <c r="I6" s="3"/>
      <c r="J6" s="2"/>
      <c r="K6" s="2"/>
      <c r="M6" s="1"/>
      <c r="N6" s="1"/>
      <c r="O6" s="1"/>
      <c r="P6" s="1"/>
      <c r="Q6" s="1"/>
      <c r="R6" s="1"/>
      <c r="S6" s="2"/>
      <c r="T6" s="3"/>
      <c r="U6" s="2"/>
      <c r="V6" s="2"/>
      <c r="W6" s="6"/>
    </row>
    <row r="7" spans="2:26" ht="19.5" customHeight="1" x14ac:dyDescent="0.25">
      <c r="B7" s="2">
        <v>5</v>
      </c>
      <c r="C7" s="2">
        <v>3</v>
      </c>
      <c r="D7" s="2">
        <v>8</v>
      </c>
      <c r="E7" s="2">
        <v>48</v>
      </c>
      <c r="F7" s="2">
        <v>54</v>
      </c>
      <c r="G7" s="2">
        <v>102</v>
      </c>
      <c r="H7" s="2">
        <v>5</v>
      </c>
      <c r="I7" s="5">
        <v>20.399999999999999</v>
      </c>
      <c r="J7" s="2">
        <v>19</v>
      </c>
      <c r="K7" s="2" t="s">
        <v>9</v>
      </c>
      <c r="M7" s="2">
        <v>18</v>
      </c>
      <c r="N7" s="2">
        <v>20</v>
      </c>
      <c r="O7" s="2">
        <v>38</v>
      </c>
      <c r="P7" s="2">
        <v>255</v>
      </c>
      <c r="Q7" s="2">
        <v>220</v>
      </c>
      <c r="R7" s="2">
        <v>475</v>
      </c>
      <c r="S7" s="2">
        <v>27</v>
      </c>
      <c r="T7" s="4">
        <v>17.592592592592592</v>
      </c>
      <c r="U7" s="2">
        <v>19</v>
      </c>
      <c r="V7" s="2" t="s">
        <v>9</v>
      </c>
      <c r="W7" s="6">
        <f>O7/S7</f>
        <v>1.4074074074074074</v>
      </c>
      <c r="X7">
        <f>RANK(W7,$W$7:W$27,0)</f>
        <v>11</v>
      </c>
      <c r="Z7" s="7">
        <f>I7+T7</f>
        <v>37.992592592592587</v>
      </c>
    </row>
    <row r="8" spans="2:26" x14ac:dyDescent="0.25">
      <c r="B8" s="2">
        <v>0</v>
      </c>
      <c r="C8" s="2">
        <v>1</v>
      </c>
      <c r="D8" s="2">
        <v>1</v>
      </c>
      <c r="E8" s="2">
        <v>38</v>
      </c>
      <c r="F8" s="2">
        <v>0</v>
      </c>
      <c r="G8" s="2">
        <v>38</v>
      </c>
      <c r="H8" s="2">
        <v>3</v>
      </c>
      <c r="I8" s="4">
        <v>12.666666666666666</v>
      </c>
      <c r="J8" s="2">
        <v>17</v>
      </c>
      <c r="K8" s="2" t="s">
        <v>10</v>
      </c>
      <c r="M8" s="2">
        <v>13</v>
      </c>
      <c r="N8" s="2">
        <v>18</v>
      </c>
      <c r="O8" s="2">
        <v>31</v>
      </c>
      <c r="P8" s="2">
        <v>205</v>
      </c>
      <c r="Q8" s="2">
        <v>166</v>
      </c>
      <c r="R8" s="2">
        <v>371</v>
      </c>
      <c r="S8" s="2">
        <v>25</v>
      </c>
      <c r="T8" s="4">
        <v>14.84</v>
      </c>
      <c r="U8" s="2">
        <v>17</v>
      </c>
      <c r="V8" s="2" t="s">
        <v>10</v>
      </c>
      <c r="W8" s="6">
        <f>O8/S8</f>
        <v>1.24</v>
      </c>
      <c r="X8">
        <f>RANK(W8,$W$7:W$27,0)</f>
        <v>14</v>
      </c>
      <c r="Z8" s="7">
        <f>I8+T8</f>
        <v>27.506666666666668</v>
      </c>
    </row>
    <row r="9" spans="2:26" ht="15" hidden="1" customHeight="1" x14ac:dyDescent="0.25"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4"/>
      <c r="J9" s="2">
        <v>18</v>
      </c>
      <c r="K9" s="2" t="s">
        <v>11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4"/>
      <c r="U9" s="2">
        <v>18</v>
      </c>
      <c r="V9" s="2" t="s">
        <v>11</v>
      </c>
      <c r="W9" s="6">
        <v>0</v>
      </c>
      <c r="X9">
        <f>RANK(W9,$W$7:W$27,0)</f>
        <v>19</v>
      </c>
      <c r="Z9" s="7">
        <f>I9+T9</f>
        <v>0</v>
      </c>
    </row>
    <row r="10" spans="2:26" x14ac:dyDescent="0.25"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4">
        <v>18.05</v>
      </c>
      <c r="J10" s="2">
        <v>20</v>
      </c>
      <c r="K10" s="2" t="s">
        <v>12</v>
      </c>
      <c r="M10" s="2">
        <v>20</v>
      </c>
      <c r="N10" s="2">
        <v>13</v>
      </c>
      <c r="O10" s="2">
        <v>33</v>
      </c>
      <c r="P10" s="2">
        <v>158</v>
      </c>
      <c r="Q10" s="2">
        <v>203</v>
      </c>
      <c r="R10" s="2">
        <v>361</v>
      </c>
      <c r="S10" s="2">
        <v>20</v>
      </c>
      <c r="T10" s="4">
        <v>18.05</v>
      </c>
      <c r="U10" s="2">
        <v>20</v>
      </c>
      <c r="V10" s="2" t="s">
        <v>12</v>
      </c>
      <c r="W10" s="6">
        <f>O10/S10</f>
        <v>1.65</v>
      </c>
      <c r="X10">
        <f>RANK(W10,$W$7:W$27,0)</f>
        <v>8</v>
      </c>
      <c r="Z10" s="7">
        <f>I10+T10</f>
        <v>36.1</v>
      </c>
    </row>
    <row r="11" spans="2:26" x14ac:dyDescent="0.25">
      <c r="B11" s="2">
        <v>2</v>
      </c>
      <c r="C11" s="2">
        <v>4</v>
      </c>
      <c r="D11" s="2">
        <v>6</v>
      </c>
      <c r="E11" s="2">
        <v>55</v>
      </c>
      <c r="F11" s="2">
        <v>18</v>
      </c>
      <c r="G11" s="2">
        <v>73</v>
      </c>
      <c r="H11" s="2">
        <v>5</v>
      </c>
      <c r="I11" s="4">
        <v>14.6</v>
      </c>
      <c r="J11" s="2">
        <v>20</v>
      </c>
      <c r="K11" s="2" t="s">
        <v>13</v>
      </c>
      <c r="M11" s="2">
        <v>6</v>
      </c>
      <c r="N11" s="2">
        <v>14</v>
      </c>
      <c r="O11" s="2">
        <v>20</v>
      </c>
      <c r="P11" s="2">
        <v>205</v>
      </c>
      <c r="Q11" s="2">
        <v>152</v>
      </c>
      <c r="R11" s="2">
        <v>357</v>
      </c>
      <c r="S11" s="2">
        <v>25</v>
      </c>
      <c r="T11" s="4">
        <v>14.28</v>
      </c>
      <c r="U11" s="2">
        <v>20</v>
      </c>
      <c r="V11" s="2" t="s">
        <v>13</v>
      </c>
      <c r="W11" s="6">
        <f>O11/S11</f>
        <v>0.8</v>
      </c>
      <c r="X11">
        <f>RANK(W11,$W$7:W$27,0)</f>
        <v>17</v>
      </c>
      <c r="Z11" s="7">
        <f>I11+T11</f>
        <v>28.88</v>
      </c>
    </row>
    <row r="12" spans="2:26" x14ac:dyDescent="0.25">
      <c r="B12" s="2">
        <v>0</v>
      </c>
      <c r="C12" s="2">
        <v>0</v>
      </c>
      <c r="D12" s="2">
        <v>0</v>
      </c>
      <c r="E12" s="2">
        <v>13</v>
      </c>
      <c r="F12" s="2">
        <v>4</v>
      </c>
      <c r="G12" s="2">
        <v>17</v>
      </c>
      <c r="H12" s="2">
        <v>3</v>
      </c>
      <c r="I12" s="4">
        <v>5.666666666666667</v>
      </c>
      <c r="J12" s="2">
        <v>11</v>
      </c>
      <c r="K12" s="2" t="s">
        <v>14</v>
      </c>
      <c r="M12" s="2">
        <v>23</v>
      </c>
      <c r="N12" s="2">
        <v>19</v>
      </c>
      <c r="O12" s="2">
        <v>42</v>
      </c>
      <c r="P12" s="2">
        <v>122</v>
      </c>
      <c r="Q12" s="2">
        <v>125</v>
      </c>
      <c r="R12" s="2">
        <v>247</v>
      </c>
      <c r="S12" s="2">
        <v>24</v>
      </c>
      <c r="T12" s="4">
        <v>10.291666666666666</v>
      </c>
      <c r="U12" s="2">
        <v>11</v>
      </c>
      <c r="V12" s="2" t="s">
        <v>14</v>
      </c>
      <c r="W12" s="6">
        <f>O12/S12</f>
        <v>1.75</v>
      </c>
      <c r="X12">
        <f>RANK(W12,$W$7:W$27,0)</f>
        <v>7</v>
      </c>
      <c r="Z12" s="7">
        <f>I12+T12</f>
        <v>15.958333333333332</v>
      </c>
    </row>
    <row r="13" spans="2:26" x14ac:dyDescent="0.25">
      <c r="B13" s="2">
        <v>0</v>
      </c>
      <c r="C13" s="2">
        <v>7</v>
      </c>
      <c r="D13" s="2">
        <v>7</v>
      </c>
      <c r="E13" s="2">
        <v>28</v>
      </c>
      <c r="F13" s="2">
        <v>8</v>
      </c>
      <c r="G13" s="2">
        <v>36</v>
      </c>
      <c r="H13" s="2">
        <v>3</v>
      </c>
      <c r="I13" s="4">
        <v>12</v>
      </c>
      <c r="J13" s="2">
        <v>14</v>
      </c>
      <c r="K13" s="2" t="s">
        <v>15</v>
      </c>
      <c r="M13" s="2">
        <v>17</v>
      </c>
      <c r="N13" s="2">
        <v>19</v>
      </c>
      <c r="O13" s="2">
        <v>36</v>
      </c>
      <c r="P13" s="2">
        <v>156</v>
      </c>
      <c r="Q13" s="2">
        <v>139</v>
      </c>
      <c r="R13" s="2">
        <v>295</v>
      </c>
      <c r="S13" s="2">
        <v>23</v>
      </c>
      <c r="T13" s="4">
        <v>12.826086956521738</v>
      </c>
      <c r="U13" s="2">
        <v>14</v>
      </c>
      <c r="V13" s="2" t="s">
        <v>15</v>
      </c>
      <c r="W13" s="6">
        <f>O13/S13</f>
        <v>1.5652173913043479</v>
      </c>
      <c r="X13">
        <f>RANK(W13,$W$7:W$27,0)</f>
        <v>9</v>
      </c>
      <c r="Z13" s="7">
        <f>I13+T13</f>
        <v>24.826086956521738</v>
      </c>
    </row>
    <row r="14" spans="2:26" ht="15" hidden="1" customHeight="1" x14ac:dyDescent="0.25"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4"/>
      <c r="J14" s="2">
        <v>26</v>
      </c>
      <c r="K14" s="2" t="s">
        <v>16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4"/>
      <c r="U14" s="2">
        <v>26</v>
      </c>
      <c r="V14" s="2" t="s">
        <v>16</v>
      </c>
      <c r="W14" s="6">
        <v>0</v>
      </c>
      <c r="X14">
        <f>RANK(W14,$W$7:W$27,0)</f>
        <v>19</v>
      </c>
      <c r="Z14" s="7">
        <f>I14+T14</f>
        <v>0</v>
      </c>
    </row>
    <row r="15" spans="2:26" x14ac:dyDescent="0.25"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5">
        <v>21.076923076923077</v>
      </c>
      <c r="J15" s="2">
        <v>18</v>
      </c>
      <c r="K15" s="2" t="s">
        <v>17</v>
      </c>
      <c r="M15" s="2">
        <v>26</v>
      </c>
      <c r="N15" s="2">
        <v>7</v>
      </c>
      <c r="O15" s="2">
        <v>33</v>
      </c>
      <c r="P15" s="2">
        <v>84</v>
      </c>
      <c r="Q15" s="2">
        <v>268</v>
      </c>
      <c r="R15" s="2">
        <v>352</v>
      </c>
      <c r="S15" s="2">
        <v>18</v>
      </c>
      <c r="T15" s="5">
        <v>19.555555555555557</v>
      </c>
      <c r="U15" s="2">
        <v>18</v>
      </c>
      <c r="V15" s="2" t="s">
        <v>17</v>
      </c>
      <c r="W15" s="6">
        <f>O15/S15</f>
        <v>1.8333333333333333</v>
      </c>
      <c r="X15">
        <f>RANK(W15,$W$7:W$27,0)</f>
        <v>4</v>
      </c>
      <c r="Z15" s="7">
        <f>I15+T15</f>
        <v>40.632478632478637</v>
      </c>
    </row>
    <row r="16" spans="2:26" x14ac:dyDescent="0.25">
      <c r="B16" s="2">
        <v>2</v>
      </c>
      <c r="C16" s="2">
        <v>0</v>
      </c>
      <c r="D16" s="2">
        <v>2</v>
      </c>
      <c r="E16" s="2">
        <v>15</v>
      </c>
      <c r="F16" s="2">
        <v>8</v>
      </c>
      <c r="G16" s="2">
        <v>23</v>
      </c>
      <c r="H16" s="2">
        <v>3</v>
      </c>
      <c r="I16" s="4">
        <v>7.666666666666667</v>
      </c>
      <c r="J16" s="2">
        <v>11</v>
      </c>
      <c r="K16" s="2" t="s">
        <v>18</v>
      </c>
      <c r="M16" s="2">
        <v>9</v>
      </c>
      <c r="N16" s="2">
        <v>9</v>
      </c>
      <c r="O16" s="2">
        <v>18</v>
      </c>
      <c r="P16" s="2">
        <v>88</v>
      </c>
      <c r="Q16" s="2">
        <v>62</v>
      </c>
      <c r="R16" s="2">
        <v>150</v>
      </c>
      <c r="S16" s="2">
        <v>20</v>
      </c>
      <c r="T16" s="4">
        <v>7.5</v>
      </c>
      <c r="U16" s="2">
        <v>11</v>
      </c>
      <c r="V16" s="2" t="s">
        <v>18</v>
      </c>
      <c r="W16" s="6">
        <f>O16/S16</f>
        <v>0.9</v>
      </c>
      <c r="X16">
        <f>RANK(W16,$W$7:W$27,0)</f>
        <v>16</v>
      </c>
      <c r="Z16" s="7">
        <f>I16+T16</f>
        <v>15.166666666666668</v>
      </c>
    </row>
    <row r="17" spans="2:38" x14ac:dyDescent="0.25"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4">
        <v>6.6363636363636367</v>
      </c>
      <c r="J17" s="2">
        <v>11</v>
      </c>
      <c r="K17" s="2" t="s">
        <v>19</v>
      </c>
      <c r="M17" s="2">
        <v>2</v>
      </c>
      <c r="N17" s="2">
        <v>4</v>
      </c>
      <c r="O17" s="2">
        <v>6</v>
      </c>
      <c r="P17" s="2">
        <v>65</v>
      </c>
      <c r="Q17" s="2">
        <v>32</v>
      </c>
      <c r="R17" s="2">
        <v>97</v>
      </c>
      <c r="S17" s="2">
        <v>15</v>
      </c>
      <c r="T17" s="4">
        <v>6.4666666666666668</v>
      </c>
      <c r="U17" s="2">
        <v>11</v>
      </c>
      <c r="V17" s="2" t="s">
        <v>19</v>
      </c>
      <c r="W17" s="6">
        <f>O17/S17</f>
        <v>0.4</v>
      </c>
      <c r="X17">
        <f>RANK(W17,$W$7:W$27,0)</f>
        <v>18</v>
      </c>
      <c r="Z17" s="7">
        <f>I17+T17</f>
        <v>13.103030303030303</v>
      </c>
    </row>
    <row r="18" spans="2:38" x14ac:dyDescent="0.25">
      <c r="B18" s="2">
        <v>2</v>
      </c>
      <c r="C18" s="2">
        <v>2</v>
      </c>
      <c r="D18" s="2">
        <v>4</v>
      </c>
      <c r="E18" s="2">
        <v>15</v>
      </c>
      <c r="F18" s="2">
        <v>13</v>
      </c>
      <c r="G18" s="2">
        <v>28</v>
      </c>
      <c r="H18" s="2">
        <v>4</v>
      </c>
      <c r="I18" s="4">
        <v>7</v>
      </c>
      <c r="J18" s="2">
        <v>12</v>
      </c>
      <c r="K18" s="2" t="s">
        <v>20</v>
      </c>
      <c r="M18" s="2">
        <v>17</v>
      </c>
      <c r="N18" s="2">
        <v>6</v>
      </c>
      <c r="O18" s="2">
        <v>23</v>
      </c>
      <c r="P18" s="2">
        <v>90</v>
      </c>
      <c r="Q18" s="2">
        <v>130</v>
      </c>
      <c r="R18" s="2">
        <v>220</v>
      </c>
      <c r="S18" s="2">
        <v>25</v>
      </c>
      <c r="T18" s="4">
        <v>8.8000000000000007</v>
      </c>
      <c r="U18" s="2">
        <v>12</v>
      </c>
      <c r="V18" s="2" t="s">
        <v>20</v>
      </c>
      <c r="W18" s="6">
        <f>O18/S18</f>
        <v>0.92</v>
      </c>
      <c r="X18">
        <f>RANK(W18,$W$7:W$27,0)</f>
        <v>15</v>
      </c>
      <c r="Z18" s="7">
        <f>I18+T18</f>
        <v>15.8</v>
      </c>
    </row>
    <row r="19" spans="2:38" x14ac:dyDescent="0.25"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4">
        <v>14.333333333333334</v>
      </c>
      <c r="J19" s="2">
        <v>19</v>
      </c>
      <c r="K19" s="2" t="s">
        <v>21</v>
      </c>
      <c r="M19" s="2">
        <v>2</v>
      </c>
      <c r="N19" s="2">
        <v>4</v>
      </c>
      <c r="O19" s="2">
        <v>6</v>
      </c>
      <c r="P19" s="2">
        <v>28</v>
      </c>
      <c r="Q19" s="2">
        <v>15</v>
      </c>
      <c r="R19" s="2">
        <v>43</v>
      </c>
      <c r="S19" s="2">
        <v>3</v>
      </c>
      <c r="T19" s="4">
        <v>14.333333333333334</v>
      </c>
      <c r="U19" s="2">
        <v>19</v>
      </c>
      <c r="V19" s="2" t="s">
        <v>21</v>
      </c>
      <c r="W19" s="6">
        <f>O19/S19</f>
        <v>2</v>
      </c>
      <c r="X19">
        <f>RANK(W19,$W$7:W$27,0)</f>
        <v>1</v>
      </c>
      <c r="Z19" s="7">
        <f>I19+T19</f>
        <v>28.666666666666668</v>
      </c>
    </row>
    <row r="20" spans="2:38" x14ac:dyDescent="0.25">
      <c r="B20" s="2">
        <v>9</v>
      </c>
      <c r="C20" s="2">
        <v>3</v>
      </c>
      <c r="D20" s="2">
        <v>12</v>
      </c>
      <c r="E20" s="2">
        <v>28</v>
      </c>
      <c r="F20" s="2">
        <v>85</v>
      </c>
      <c r="G20" s="2">
        <v>113</v>
      </c>
      <c r="H20" s="2">
        <v>4</v>
      </c>
      <c r="I20" s="5">
        <v>28.25</v>
      </c>
      <c r="J20" s="2">
        <v>24</v>
      </c>
      <c r="K20" s="2" t="s">
        <v>22</v>
      </c>
      <c r="M20" s="2">
        <v>24</v>
      </c>
      <c r="N20" s="2">
        <v>13</v>
      </c>
      <c r="O20" s="2">
        <v>37</v>
      </c>
      <c r="P20" s="2">
        <v>241</v>
      </c>
      <c r="Q20" s="2">
        <v>345</v>
      </c>
      <c r="R20" s="2">
        <v>586</v>
      </c>
      <c r="S20" s="2">
        <v>27</v>
      </c>
      <c r="T20" s="4">
        <v>21.703703703703702</v>
      </c>
      <c r="U20" s="2">
        <v>24</v>
      </c>
      <c r="V20" s="2" t="s">
        <v>22</v>
      </c>
      <c r="W20" s="6">
        <f>O20/S20</f>
        <v>1.3703703703703705</v>
      </c>
      <c r="X20">
        <f>RANK(W20,$W$7:W$27,0)</f>
        <v>12</v>
      </c>
      <c r="Z20" s="7">
        <f>I20+T20</f>
        <v>49.953703703703702</v>
      </c>
    </row>
    <row r="21" spans="2:38" ht="15" hidden="1" customHeight="1" x14ac:dyDescent="0.25"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5">
        <v>13</v>
      </c>
      <c r="J21" s="2">
        <v>13</v>
      </c>
      <c r="K21" s="2" t="s">
        <v>23</v>
      </c>
      <c r="M21" s="2">
        <v>0</v>
      </c>
      <c r="N21" s="2">
        <v>9</v>
      </c>
      <c r="O21" s="2">
        <v>9</v>
      </c>
      <c r="P21" s="2">
        <v>59</v>
      </c>
      <c r="Q21" s="2">
        <v>6</v>
      </c>
      <c r="R21" s="2">
        <v>65</v>
      </c>
      <c r="S21" s="2">
        <v>5</v>
      </c>
      <c r="T21" s="5">
        <v>13</v>
      </c>
      <c r="U21" s="2">
        <v>13</v>
      </c>
      <c r="V21" s="2" t="s">
        <v>23</v>
      </c>
      <c r="W21" s="6">
        <f>O21/S21</f>
        <v>1.8</v>
      </c>
      <c r="X21">
        <f>RANK(W21,$W$7:W$27,0)</f>
        <v>5</v>
      </c>
      <c r="Z21" s="7">
        <f>I21+T21</f>
        <v>26</v>
      </c>
    </row>
    <row r="22" spans="2:38" x14ac:dyDescent="0.25">
      <c r="B22" s="2">
        <v>0</v>
      </c>
      <c r="C22" s="2">
        <v>0</v>
      </c>
      <c r="D22" s="2">
        <v>0</v>
      </c>
      <c r="E22" s="2">
        <v>10</v>
      </c>
      <c r="F22" s="2">
        <v>21</v>
      </c>
      <c r="G22" s="2">
        <v>31</v>
      </c>
      <c r="H22" s="2">
        <v>3</v>
      </c>
      <c r="I22" s="4">
        <v>10.333333333333334</v>
      </c>
      <c r="J22" s="2">
        <v>17</v>
      </c>
      <c r="K22" s="2" t="s">
        <v>24</v>
      </c>
      <c r="M22" s="2">
        <v>34</v>
      </c>
      <c r="N22" s="2">
        <v>18</v>
      </c>
      <c r="O22" s="2">
        <v>52</v>
      </c>
      <c r="P22" s="2">
        <v>195</v>
      </c>
      <c r="Q22" s="2">
        <v>287</v>
      </c>
      <c r="R22" s="2">
        <v>482</v>
      </c>
      <c r="S22" s="2">
        <v>28</v>
      </c>
      <c r="T22" s="5">
        <v>17.214285714285715</v>
      </c>
      <c r="U22" s="2">
        <v>17</v>
      </c>
      <c r="V22" s="2" t="s">
        <v>24</v>
      </c>
      <c r="W22" s="6">
        <f>O22/S22</f>
        <v>1.8571428571428572</v>
      </c>
      <c r="X22">
        <f>RANK(W22,$W$7:W$27,0)</f>
        <v>3</v>
      </c>
      <c r="Z22" s="7">
        <f>I22+T22</f>
        <v>27.547619047619051</v>
      </c>
    </row>
    <row r="23" spans="2:38" x14ac:dyDescent="0.25">
      <c r="B23" s="2">
        <v>5</v>
      </c>
      <c r="C23" s="2">
        <v>0</v>
      </c>
      <c r="D23" s="2">
        <v>5</v>
      </c>
      <c r="E23" s="2">
        <v>0</v>
      </c>
      <c r="F23" s="2">
        <v>83</v>
      </c>
      <c r="G23" s="2">
        <v>83</v>
      </c>
      <c r="H23" s="2">
        <v>3</v>
      </c>
      <c r="I23" s="4">
        <v>27.666666666666668</v>
      </c>
      <c r="J23" s="2">
        <v>28</v>
      </c>
      <c r="K23" s="2" t="s">
        <v>25</v>
      </c>
      <c r="M23" s="2">
        <v>19</v>
      </c>
      <c r="N23" s="2">
        <v>15</v>
      </c>
      <c r="O23" s="2">
        <v>34</v>
      </c>
      <c r="P23" s="2">
        <v>322</v>
      </c>
      <c r="Q23" s="2">
        <v>358</v>
      </c>
      <c r="R23" s="2">
        <v>680</v>
      </c>
      <c r="S23" s="2">
        <v>25</v>
      </c>
      <c r="T23" s="4">
        <v>27.2</v>
      </c>
      <c r="U23" s="2">
        <v>28</v>
      </c>
      <c r="V23" s="2" t="s">
        <v>25</v>
      </c>
      <c r="W23" s="6">
        <f>O23/S23</f>
        <v>1.36</v>
      </c>
      <c r="X23">
        <f>RANK(W23,$W$7:W$27,0)</f>
        <v>13</v>
      </c>
      <c r="Z23" s="7">
        <f>I23+T23</f>
        <v>54.866666666666667</v>
      </c>
    </row>
    <row r="24" spans="2:38" x14ac:dyDescent="0.25"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4">
        <v>7.6470588235294121</v>
      </c>
      <c r="J24" s="2">
        <v>13</v>
      </c>
      <c r="K24" s="2" t="s">
        <v>26</v>
      </c>
      <c r="M24" s="2">
        <v>3</v>
      </c>
      <c r="N24" s="2">
        <v>2</v>
      </c>
      <c r="O24" s="2">
        <v>5</v>
      </c>
      <c r="P24" s="2">
        <v>72</v>
      </c>
      <c r="Q24" s="2">
        <v>58</v>
      </c>
      <c r="R24" s="2">
        <v>130</v>
      </c>
      <c r="S24" s="2">
        <v>17</v>
      </c>
      <c r="T24" s="4">
        <v>7.6470588235294121</v>
      </c>
      <c r="U24" s="2">
        <v>13</v>
      </c>
      <c r="V24" s="2" t="s">
        <v>26</v>
      </c>
      <c r="W24" s="6">
        <v>0</v>
      </c>
      <c r="X24">
        <f>RANK(W24,$W$7:W$27,0)</f>
        <v>19</v>
      </c>
      <c r="Z24" s="7">
        <f>I24+T24</f>
        <v>15.294117647058824</v>
      </c>
    </row>
    <row r="25" spans="2:38" x14ac:dyDescent="0.25">
      <c r="B25" s="2">
        <v>5</v>
      </c>
      <c r="C25" s="2">
        <v>5</v>
      </c>
      <c r="D25" s="2">
        <v>10</v>
      </c>
      <c r="E25" s="2">
        <v>38</v>
      </c>
      <c r="F25" s="2">
        <v>63</v>
      </c>
      <c r="G25" s="2">
        <v>101</v>
      </c>
      <c r="H25" s="2">
        <v>5</v>
      </c>
      <c r="I25" s="4">
        <v>20.2</v>
      </c>
      <c r="J25" s="2">
        <v>21</v>
      </c>
      <c r="K25" s="2" t="s">
        <v>27</v>
      </c>
      <c r="M25" s="2">
        <v>24</v>
      </c>
      <c r="N25" s="2">
        <v>28</v>
      </c>
      <c r="O25" s="2">
        <v>52</v>
      </c>
      <c r="P25" s="2">
        <v>325</v>
      </c>
      <c r="Q25" s="2">
        <v>234</v>
      </c>
      <c r="R25" s="2">
        <v>559</v>
      </c>
      <c r="S25" s="2">
        <v>29</v>
      </c>
      <c r="T25" s="4">
        <v>19.275862068965516</v>
      </c>
      <c r="U25" s="2">
        <v>21</v>
      </c>
      <c r="V25" s="2" t="s">
        <v>27</v>
      </c>
      <c r="W25" s="6">
        <f>O25/S25</f>
        <v>1.7931034482758621</v>
      </c>
      <c r="X25">
        <f>RANK(W25,$W$7:W$27,0)</f>
        <v>6</v>
      </c>
      <c r="Z25" s="7">
        <f>I25+T25</f>
        <v>39.475862068965512</v>
      </c>
    </row>
    <row r="26" spans="2:38" x14ac:dyDescent="0.25">
      <c r="B26" s="2">
        <v>2</v>
      </c>
      <c r="C26" s="2">
        <v>0</v>
      </c>
      <c r="D26" s="2">
        <v>2</v>
      </c>
      <c r="E26" s="2">
        <v>14</v>
      </c>
      <c r="F26" s="2">
        <v>21</v>
      </c>
      <c r="G26" s="2">
        <v>35</v>
      </c>
      <c r="H26" s="2">
        <v>3</v>
      </c>
      <c r="I26" s="4">
        <v>11.666666666666666</v>
      </c>
      <c r="J26" s="2">
        <v>15</v>
      </c>
      <c r="K26" s="2" t="s">
        <v>28</v>
      </c>
      <c r="M26" s="2">
        <v>11</v>
      </c>
      <c r="N26" s="2">
        <v>15</v>
      </c>
      <c r="O26" s="2">
        <v>26</v>
      </c>
      <c r="P26" s="2">
        <v>141</v>
      </c>
      <c r="Q26" s="2">
        <v>96</v>
      </c>
      <c r="R26" s="2">
        <v>237</v>
      </c>
      <c r="S26" s="2">
        <v>17</v>
      </c>
      <c r="T26" s="4">
        <v>13.941176470588236</v>
      </c>
      <c r="U26" s="2">
        <v>15</v>
      </c>
      <c r="V26" s="2" t="s">
        <v>28</v>
      </c>
      <c r="W26" s="6">
        <f>O26/S26</f>
        <v>1.5294117647058822</v>
      </c>
      <c r="X26">
        <f>RANK(W26,$W$7:W$27,0)</f>
        <v>10</v>
      </c>
      <c r="Z26" s="7">
        <f>I26+T26</f>
        <v>25.607843137254903</v>
      </c>
    </row>
    <row r="27" spans="2:38" ht="15" hidden="1" customHeight="1" x14ac:dyDescent="0.25">
      <c r="M27" s="2">
        <v>20</v>
      </c>
      <c r="N27" s="2">
        <v>5</v>
      </c>
      <c r="O27" s="2">
        <v>25</v>
      </c>
      <c r="P27" s="2">
        <v>43</v>
      </c>
      <c r="Q27" s="2">
        <v>144</v>
      </c>
      <c r="R27" s="2">
        <v>187</v>
      </c>
      <c r="S27" s="2">
        <v>13</v>
      </c>
      <c r="T27" s="4">
        <v>14.384615384615385</v>
      </c>
      <c r="U27" s="2">
        <v>15</v>
      </c>
      <c r="V27" s="2" t="s">
        <v>29</v>
      </c>
      <c r="W27" s="6">
        <f>O27/S27</f>
        <v>1.9230769230769231</v>
      </c>
      <c r="X27">
        <f>RANK(W27,$W$7:W$27,0)</f>
        <v>2</v>
      </c>
      <c r="Z27" s="7">
        <f>I27+T27</f>
        <v>14.384615384615385</v>
      </c>
      <c r="AA27" s="2">
        <f>B27+M27</f>
        <v>20</v>
      </c>
      <c r="AB27" s="2">
        <f>C27+N27</f>
        <v>5</v>
      </c>
      <c r="AC27" s="2">
        <f>D27+O27</f>
        <v>25</v>
      </c>
      <c r="AD27" s="2">
        <f>E27+P27</f>
        <v>43</v>
      </c>
      <c r="AE27" s="2">
        <f>F27+Q27</f>
        <v>144</v>
      </c>
      <c r="AF27" s="2">
        <f>G27+R27</f>
        <v>187</v>
      </c>
      <c r="AG27" s="2">
        <f>H27+S27</f>
        <v>13</v>
      </c>
      <c r="AH27" s="4">
        <v>14.384615384615385</v>
      </c>
      <c r="AI27" s="2">
        <v>15</v>
      </c>
      <c r="AJ27" s="2" t="s">
        <v>29</v>
      </c>
      <c r="AK27" s="6">
        <f>AC27/AG27</f>
        <v>1.9230769230769231</v>
      </c>
      <c r="AL27">
        <f>RANK(AK27,$AK$27:AK$27,0)</f>
        <v>1</v>
      </c>
    </row>
    <row r="28" spans="2:38" x14ac:dyDescent="0.25">
      <c r="H28">
        <f>SUM(H7:H27)</f>
        <v>44</v>
      </c>
      <c r="S28">
        <f>SUM(S7:S27)</f>
        <v>386</v>
      </c>
      <c r="AG28" s="9">
        <f>SUM(AG27:AG27)</f>
        <v>13</v>
      </c>
    </row>
    <row r="29" spans="2:38" x14ac:dyDescent="0.25">
      <c r="H29">
        <f>H28/2</f>
        <v>22</v>
      </c>
      <c r="S29">
        <f>S28/2</f>
        <v>193</v>
      </c>
      <c r="AG29" s="9">
        <f>AG28/2</f>
        <v>6.5</v>
      </c>
    </row>
  </sheetData>
  <mergeCells count="21">
    <mergeCell ref="G4:G5"/>
    <mergeCell ref="P4:P5"/>
    <mergeCell ref="Q4:Q5"/>
    <mergeCell ref="R4:R5"/>
    <mergeCell ref="S4:S5"/>
    <mergeCell ref="H4:H5"/>
    <mergeCell ref="I4:I5"/>
    <mergeCell ref="J4:J5"/>
    <mergeCell ref="K4:K5"/>
    <mergeCell ref="O4:O5"/>
    <mergeCell ref="M4:M5"/>
    <mergeCell ref="N4:N5"/>
    <mergeCell ref="B4:B5"/>
    <mergeCell ref="C4:C5"/>
    <mergeCell ref="D4:D5"/>
    <mergeCell ref="E4:E5"/>
    <mergeCell ref="F4:F5"/>
    <mergeCell ref="V4:V5"/>
    <mergeCell ref="T4:T5"/>
    <mergeCell ref="W4:W5"/>
    <mergeCell ref="U4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51663-F435-4805-AC06-E68E89641EEA}">
  <dimension ref="B2:M26"/>
  <sheetViews>
    <sheetView tabSelected="1" workbookViewId="0">
      <selection activeCell="C42" sqref="C42"/>
    </sheetView>
  </sheetViews>
  <sheetFormatPr defaultRowHeight="15" x14ac:dyDescent="0.25"/>
  <cols>
    <col min="11" max="11" width="12.28515625" bestFit="1" customWidth="1"/>
  </cols>
  <sheetData>
    <row r="2" spans="2:13" x14ac:dyDescent="0.25">
      <c r="C2" t="s">
        <v>31</v>
      </c>
    </row>
    <row r="4" spans="2:13" x14ac:dyDescent="0.25">
      <c r="B4" s="12"/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0"/>
    </row>
    <row r="5" spans="2:13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1"/>
    </row>
    <row r="6" spans="2:13" x14ac:dyDescent="0.25">
      <c r="B6" s="1"/>
      <c r="C6" s="1"/>
      <c r="D6" s="1"/>
      <c r="E6" s="1"/>
      <c r="F6" s="1"/>
      <c r="G6" s="1"/>
      <c r="H6" s="2"/>
      <c r="I6" s="3"/>
      <c r="J6" s="2"/>
      <c r="K6" s="2"/>
      <c r="L6" s="6"/>
    </row>
    <row r="7" spans="2:13" x14ac:dyDescent="0.25">
      <c r="B7" s="2">
        <f>Blad1!B15+Blad1!M15</f>
        <v>26</v>
      </c>
      <c r="C7" s="2">
        <f>Blad1!C15+Blad1!N15</f>
        <v>7</v>
      </c>
      <c r="D7" s="2">
        <f>Blad1!D15+Blad1!O15</f>
        <v>33</v>
      </c>
      <c r="E7" s="2">
        <f>Blad1!E15+Blad1!P15</f>
        <v>84</v>
      </c>
      <c r="F7" s="2">
        <f>Blad1!F15+Blad1!Q15</f>
        <v>268</v>
      </c>
      <c r="G7" s="2">
        <f>Blad1!G15+Blad1!R15</f>
        <v>352</v>
      </c>
      <c r="H7" s="2">
        <f>Blad1!H15+Blad1!S15</f>
        <v>18</v>
      </c>
      <c r="I7" s="8">
        <f>Blad1!Z15/2</f>
        <v>20.316239316239319</v>
      </c>
      <c r="J7" s="2">
        <v>18</v>
      </c>
      <c r="K7" s="2" t="s">
        <v>17</v>
      </c>
      <c r="L7" s="6">
        <f>D7/H7</f>
        <v>1.8333333333333333</v>
      </c>
      <c r="M7">
        <f>RANK(L7,$L$7:L$26,0)</f>
        <v>1</v>
      </c>
    </row>
    <row r="8" spans="2:13" x14ac:dyDescent="0.25">
      <c r="B8" s="2">
        <f>Blad1!B25+Blad1!M25</f>
        <v>29</v>
      </c>
      <c r="C8" s="2">
        <f>Blad1!C25+Blad1!N25</f>
        <v>33</v>
      </c>
      <c r="D8" s="2">
        <f>Blad1!D25+Blad1!O25</f>
        <v>62</v>
      </c>
      <c r="E8" s="2">
        <f>Blad1!E25+Blad1!P25</f>
        <v>363</v>
      </c>
      <c r="F8" s="2">
        <f>Blad1!F25+Blad1!Q25</f>
        <v>297</v>
      </c>
      <c r="G8" s="2">
        <f>Blad1!G25+Blad1!R25</f>
        <v>660</v>
      </c>
      <c r="H8" s="2">
        <f>Blad1!H25+Blad1!S25</f>
        <v>34</v>
      </c>
      <c r="I8" s="8">
        <f>Blad1!Z25/2</f>
        <v>19.737931034482756</v>
      </c>
      <c r="J8" s="2">
        <v>21</v>
      </c>
      <c r="K8" s="2" t="s">
        <v>27</v>
      </c>
      <c r="L8" s="6">
        <f>D8/H8</f>
        <v>1.8235294117647058</v>
      </c>
      <c r="M8">
        <f>RANK(L8,$L$7:L$26,0)</f>
        <v>2</v>
      </c>
    </row>
    <row r="9" spans="2:13" x14ac:dyDescent="0.25">
      <c r="B9" s="2">
        <f>Blad1!B22+Blad1!M22</f>
        <v>34</v>
      </c>
      <c r="C9" s="2">
        <f>Blad1!C22+Blad1!N22</f>
        <v>18</v>
      </c>
      <c r="D9" s="2">
        <f>Blad1!D22+Blad1!O22</f>
        <v>52</v>
      </c>
      <c r="E9" s="2">
        <f>Blad1!E22+Blad1!P22</f>
        <v>205</v>
      </c>
      <c r="F9" s="2">
        <f>Blad1!F22+Blad1!Q22</f>
        <v>308</v>
      </c>
      <c r="G9" s="2">
        <f>Blad1!G22+Blad1!R22</f>
        <v>513</v>
      </c>
      <c r="H9" s="2">
        <f>Blad1!H22+Blad1!S22</f>
        <v>31</v>
      </c>
      <c r="I9" s="4">
        <f>Blad1!Z22/2</f>
        <v>13.773809523809526</v>
      </c>
      <c r="J9" s="2">
        <v>17</v>
      </c>
      <c r="K9" s="2" t="s">
        <v>24</v>
      </c>
      <c r="L9" s="6">
        <f>D9/H9</f>
        <v>1.6774193548387097</v>
      </c>
      <c r="M9">
        <f>RANK(L9,$L$7:L$26,0)</f>
        <v>3</v>
      </c>
    </row>
    <row r="10" spans="2:13" x14ac:dyDescent="0.25">
      <c r="B10" s="2">
        <f>Blad1!B13+Blad1!M13</f>
        <v>17</v>
      </c>
      <c r="C10" s="2">
        <f>Blad1!C13+Blad1!N13</f>
        <v>26</v>
      </c>
      <c r="D10" s="2">
        <f>Blad1!D13+Blad1!O13</f>
        <v>43</v>
      </c>
      <c r="E10" s="2">
        <f>Blad1!E13+Blad1!P13</f>
        <v>184</v>
      </c>
      <c r="F10" s="2">
        <f>Blad1!F13+Blad1!Q13</f>
        <v>147</v>
      </c>
      <c r="G10" s="2">
        <f>Blad1!G13+Blad1!R13</f>
        <v>331</v>
      </c>
      <c r="H10" s="2">
        <f>Blad1!H13+Blad1!S13</f>
        <v>26</v>
      </c>
      <c r="I10" s="4">
        <f>Blad1!Z13/2</f>
        <v>12.413043478260869</v>
      </c>
      <c r="J10" s="2">
        <v>14</v>
      </c>
      <c r="K10" s="2" t="s">
        <v>15</v>
      </c>
      <c r="L10" s="6">
        <f>D10/H10</f>
        <v>1.6538461538461537</v>
      </c>
      <c r="M10">
        <f>RANK(L10,$L$7:L$26,0)</f>
        <v>4</v>
      </c>
    </row>
    <row r="11" spans="2:13" x14ac:dyDescent="0.25">
      <c r="B11" s="2">
        <f>Blad1!B10+Blad1!M10</f>
        <v>20</v>
      </c>
      <c r="C11" s="2">
        <f>Blad1!C10+Blad1!N10</f>
        <v>13</v>
      </c>
      <c r="D11" s="2">
        <f>Blad1!D10+Blad1!O10</f>
        <v>33</v>
      </c>
      <c r="E11" s="2">
        <f>Blad1!E10+Blad1!P10</f>
        <v>158</v>
      </c>
      <c r="F11" s="2">
        <f>Blad1!F10+Blad1!Q10</f>
        <v>203</v>
      </c>
      <c r="G11" s="2">
        <f>Blad1!G10+Blad1!R10</f>
        <v>361</v>
      </c>
      <c r="H11" s="2">
        <f>Blad1!H10+Blad1!S10</f>
        <v>20</v>
      </c>
      <c r="I11" s="4">
        <f>Blad1!Z10/2</f>
        <v>18.05</v>
      </c>
      <c r="J11" s="2">
        <v>20</v>
      </c>
      <c r="K11" s="2" t="s">
        <v>12</v>
      </c>
      <c r="L11" s="6">
        <f>D11/H11</f>
        <v>1.65</v>
      </c>
      <c r="M11">
        <f>RANK(L11,$L$7:L$26,0)</f>
        <v>5</v>
      </c>
    </row>
    <row r="12" spans="2:13" x14ac:dyDescent="0.25">
      <c r="B12" s="2">
        <f>Blad1!B20+Blad1!M20</f>
        <v>33</v>
      </c>
      <c r="C12" s="2">
        <f>Blad1!C20+Blad1!N20</f>
        <v>16</v>
      </c>
      <c r="D12" s="2">
        <f>Blad1!D20+Blad1!O20</f>
        <v>49</v>
      </c>
      <c r="E12" s="2">
        <f>Blad1!E20+Blad1!P20</f>
        <v>269</v>
      </c>
      <c r="F12" s="2">
        <f>Blad1!F20+Blad1!Q20</f>
        <v>430</v>
      </c>
      <c r="G12" s="2">
        <f>Blad1!G20+Blad1!R20</f>
        <v>699</v>
      </c>
      <c r="H12" s="2">
        <f>Blad1!H20+Blad1!S20</f>
        <v>31</v>
      </c>
      <c r="I12" s="4">
        <f>Blad1!Z20/2</f>
        <v>24.976851851851851</v>
      </c>
      <c r="J12" s="2">
        <v>24</v>
      </c>
      <c r="K12" s="2" t="s">
        <v>22</v>
      </c>
      <c r="L12" s="6">
        <f>D12/H12</f>
        <v>1.5806451612903225</v>
      </c>
      <c r="M12">
        <f>RANK(L12,$L$7:L$26,0)</f>
        <v>6</v>
      </c>
    </row>
    <row r="13" spans="2:13" x14ac:dyDescent="0.25">
      <c r="B13" s="2">
        <f>Blad1!B12+Blad1!M12</f>
        <v>23</v>
      </c>
      <c r="C13" s="2">
        <f>Blad1!C12+Blad1!N12</f>
        <v>19</v>
      </c>
      <c r="D13" s="2">
        <f>Blad1!D12+Blad1!O12</f>
        <v>42</v>
      </c>
      <c r="E13" s="2">
        <f>Blad1!E12+Blad1!P12</f>
        <v>135</v>
      </c>
      <c r="F13" s="2">
        <f>Blad1!F12+Blad1!Q12</f>
        <v>129</v>
      </c>
      <c r="G13" s="2">
        <f>Blad1!G12+Blad1!R12</f>
        <v>264</v>
      </c>
      <c r="H13" s="2">
        <f>Blad1!H12+Blad1!S12</f>
        <v>27</v>
      </c>
      <c r="I13" s="4">
        <f>Blad1!Z12/2</f>
        <v>7.9791666666666661</v>
      </c>
      <c r="J13" s="2">
        <v>11</v>
      </c>
      <c r="K13" s="2" t="s">
        <v>14</v>
      </c>
      <c r="L13" s="6">
        <f>D13/H13</f>
        <v>1.5555555555555556</v>
      </c>
      <c r="M13">
        <f>RANK(L13,$L$7:L$26,0)</f>
        <v>7</v>
      </c>
    </row>
    <row r="14" spans="2:13" x14ac:dyDescent="0.25">
      <c r="B14" s="2">
        <f>Blad1!B7+Blad1!M7</f>
        <v>23</v>
      </c>
      <c r="C14" s="2">
        <f>Blad1!C7+Blad1!N7</f>
        <v>23</v>
      </c>
      <c r="D14" s="2">
        <f>Blad1!D7+Blad1!O7</f>
        <v>46</v>
      </c>
      <c r="E14" s="2">
        <f>Blad1!E7+Blad1!P7</f>
        <v>303</v>
      </c>
      <c r="F14" s="2">
        <f>Blad1!F7+Blad1!Q7</f>
        <v>274</v>
      </c>
      <c r="G14" s="2">
        <f>Blad1!G7+Blad1!R7</f>
        <v>577</v>
      </c>
      <c r="H14" s="2">
        <f>Blad1!H7+Blad1!S7</f>
        <v>32</v>
      </c>
      <c r="I14" s="4">
        <f>Blad1!Z7/2</f>
        <v>18.996296296296293</v>
      </c>
      <c r="J14" s="2">
        <v>19</v>
      </c>
      <c r="K14" s="2" t="s">
        <v>9</v>
      </c>
      <c r="L14" s="6">
        <f>D14/H14</f>
        <v>1.4375</v>
      </c>
      <c r="M14">
        <f>RANK(L14,$L$7:L$26,0)</f>
        <v>8</v>
      </c>
    </row>
    <row r="15" spans="2:13" x14ac:dyDescent="0.25">
      <c r="B15" s="2">
        <f>Blad1!B26+Blad1!M26</f>
        <v>13</v>
      </c>
      <c r="C15" s="2">
        <f>Blad1!C26+Blad1!N26</f>
        <v>15</v>
      </c>
      <c r="D15" s="2">
        <f>Blad1!D26+Blad1!O26</f>
        <v>28</v>
      </c>
      <c r="E15" s="2">
        <f>Blad1!E26+Blad1!P26</f>
        <v>155</v>
      </c>
      <c r="F15" s="2">
        <f>Blad1!F26+Blad1!Q26</f>
        <v>117</v>
      </c>
      <c r="G15" s="2">
        <f>Blad1!G26+Blad1!R26</f>
        <v>272</v>
      </c>
      <c r="H15" s="2">
        <f>Blad1!H26+Blad1!S26</f>
        <v>20</v>
      </c>
      <c r="I15" s="4">
        <f>Blad1!Z26/2</f>
        <v>12.803921568627452</v>
      </c>
      <c r="J15" s="2">
        <v>15</v>
      </c>
      <c r="K15" s="2" t="s">
        <v>28</v>
      </c>
      <c r="L15" s="6">
        <f>D15/H15</f>
        <v>1.4</v>
      </c>
      <c r="M15">
        <f>RANK(L15,$L$7:L$26,0)</f>
        <v>9</v>
      </c>
    </row>
    <row r="16" spans="2:13" x14ac:dyDescent="0.25">
      <c r="B16" s="2">
        <f>Blad1!B23+Blad1!M23</f>
        <v>24</v>
      </c>
      <c r="C16" s="2">
        <f>Blad1!C23+Blad1!N23</f>
        <v>15</v>
      </c>
      <c r="D16" s="2">
        <f>Blad1!D23+Blad1!O23</f>
        <v>39</v>
      </c>
      <c r="E16" s="2">
        <f>Blad1!E23+Blad1!P23</f>
        <v>322</v>
      </c>
      <c r="F16" s="2">
        <f>Blad1!F23+Blad1!Q23</f>
        <v>441</v>
      </c>
      <c r="G16" s="2">
        <f>Blad1!G23+Blad1!R23</f>
        <v>763</v>
      </c>
      <c r="H16" s="2">
        <f>Blad1!H23+Blad1!S23</f>
        <v>28</v>
      </c>
      <c r="I16" s="8">
        <f>Blad1!Z23/2</f>
        <v>27.433333333333334</v>
      </c>
      <c r="J16" s="2">
        <v>28</v>
      </c>
      <c r="K16" s="2" t="s">
        <v>25</v>
      </c>
      <c r="L16" s="6">
        <f>D16/H16</f>
        <v>1.3928571428571428</v>
      </c>
      <c r="M16">
        <f>RANK(L16,$L$7:L$26,0)</f>
        <v>10</v>
      </c>
    </row>
    <row r="17" spans="2:13" x14ac:dyDescent="0.25">
      <c r="B17" s="2">
        <f>Blad1!B8+Blad1!M8</f>
        <v>13</v>
      </c>
      <c r="C17" s="2">
        <f>Blad1!C8+Blad1!N8</f>
        <v>19</v>
      </c>
      <c r="D17" s="2">
        <f>Blad1!D8+Blad1!O8</f>
        <v>32</v>
      </c>
      <c r="E17" s="2">
        <f>Blad1!E8+Blad1!P8</f>
        <v>243</v>
      </c>
      <c r="F17" s="2">
        <f>Blad1!F8+Blad1!Q8</f>
        <v>166</v>
      </c>
      <c r="G17" s="2">
        <f>Blad1!G8+Blad1!R8</f>
        <v>409</v>
      </c>
      <c r="H17" s="2">
        <f>Blad1!H8+Blad1!S8</f>
        <v>28</v>
      </c>
      <c r="I17" s="4">
        <f>Blad1!Z8/2</f>
        <v>13.753333333333334</v>
      </c>
      <c r="J17" s="2">
        <v>17</v>
      </c>
      <c r="K17" s="2" t="s">
        <v>10</v>
      </c>
      <c r="L17" s="6">
        <f>D17/H17</f>
        <v>1.1428571428571428</v>
      </c>
      <c r="M17">
        <f>RANK(L17,$L$7:L$26,0)</f>
        <v>11</v>
      </c>
    </row>
    <row r="18" spans="2:13" x14ac:dyDescent="0.25">
      <c r="B18" s="2">
        <f>Blad1!B18+Blad1!M18</f>
        <v>19</v>
      </c>
      <c r="C18" s="2">
        <f>Blad1!C18+Blad1!N18</f>
        <v>8</v>
      </c>
      <c r="D18" s="2">
        <f>Blad1!D18+Blad1!O18</f>
        <v>27</v>
      </c>
      <c r="E18" s="2">
        <f>Blad1!E18+Blad1!P18</f>
        <v>105</v>
      </c>
      <c r="F18" s="2">
        <f>Blad1!F18+Blad1!Q18</f>
        <v>143</v>
      </c>
      <c r="G18" s="2">
        <f>Blad1!G18+Blad1!R18</f>
        <v>248</v>
      </c>
      <c r="H18" s="2">
        <f>Blad1!H18+Blad1!S18</f>
        <v>29</v>
      </c>
      <c r="I18" s="4">
        <f>Blad1!Z18/2</f>
        <v>7.9</v>
      </c>
      <c r="J18" s="2">
        <v>12</v>
      </c>
      <c r="K18" s="2" t="s">
        <v>20</v>
      </c>
      <c r="L18" s="6">
        <f>D18/H18</f>
        <v>0.93103448275862066</v>
      </c>
      <c r="M18">
        <f>RANK(L18,$L$7:L$26,0)</f>
        <v>12</v>
      </c>
    </row>
    <row r="19" spans="2:13" x14ac:dyDescent="0.25">
      <c r="B19" s="2">
        <f>Blad1!B16+Blad1!M16</f>
        <v>11</v>
      </c>
      <c r="C19" s="2">
        <f>Blad1!C16+Blad1!N16</f>
        <v>9</v>
      </c>
      <c r="D19" s="2">
        <f>Blad1!D16+Blad1!O16</f>
        <v>20</v>
      </c>
      <c r="E19" s="2">
        <f>Blad1!E16+Blad1!P16</f>
        <v>103</v>
      </c>
      <c r="F19" s="2">
        <f>Blad1!F16+Blad1!Q16</f>
        <v>70</v>
      </c>
      <c r="G19" s="2">
        <f>Blad1!G16+Blad1!R16</f>
        <v>173</v>
      </c>
      <c r="H19" s="2">
        <f>Blad1!H16+Blad1!S16</f>
        <v>23</v>
      </c>
      <c r="I19" s="4">
        <f>Blad1!Z16/2</f>
        <v>7.5833333333333339</v>
      </c>
      <c r="J19" s="2">
        <v>11</v>
      </c>
      <c r="K19" s="2" t="s">
        <v>18</v>
      </c>
      <c r="L19" s="6">
        <f>D19/H19</f>
        <v>0.86956521739130432</v>
      </c>
      <c r="M19">
        <f>RANK(L19,$L$7:L$26,0)</f>
        <v>13</v>
      </c>
    </row>
    <row r="20" spans="2:13" x14ac:dyDescent="0.25">
      <c r="B20" s="2">
        <f>Blad1!B11+Blad1!M11</f>
        <v>8</v>
      </c>
      <c r="C20" s="2">
        <f>Blad1!C11+Blad1!N11</f>
        <v>18</v>
      </c>
      <c r="D20" s="2">
        <f>Blad1!D11+Blad1!O11</f>
        <v>26</v>
      </c>
      <c r="E20" s="2">
        <f>Blad1!E11+Blad1!P11</f>
        <v>260</v>
      </c>
      <c r="F20" s="2">
        <f>Blad1!F11+Blad1!Q11</f>
        <v>170</v>
      </c>
      <c r="G20" s="2">
        <f>Blad1!G11+Blad1!R11</f>
        <v>430</v>
      </c>
      <c r="H20" s="2">
        <f>Blad1!H11+Blad1!S11</f>
        <v>30</v>
      </c>
      <c r="I20" s="4">
        <f>Blad1!Z11/2</f>
        <v>14.44</v>
      </c>
      <c r="J20" s="2">
        <v>20</v>
      </c>
      <c r="K20" s="2" t="s">
        <v>13</v>
      </c>
      <c r="L20" s="6">
        <f>D20/H20</f>
        <v>0.8666666666666667</v>
      </c>
      <c r="M20">
        <f>RANK(L20,$L$7:L$26,0)</f>
        <v>14</v>
      </c>
    </row>
    <row r="21" spans="2:13" x14ac:dyDescent="0.25">
      <c r="B21" s="2">
        <f>Blad1!B17+Blad1!M17</f>
        <v>2</v>
      </c>
      <c r="C21" s="2">
        <f>Blad1!C17+Blad1!N17</f>
        <v>4</v>
      </c>
      <c r="D21" s="2">
        <f>Blad1!D17+Blad1!O17</f>
        <v>6</v>
      </c>
      <c r="E21" s="2">
        <f>Blad1!E17+Blad1!P17</f>
        <v>65</v>
      </c>
      <c r="F21" s="2">
        <f>Blad1!F17+Blad1!Q17</f>
        <v>32</v>
      </c>
      <c r="G21" s="2">
        <f>Blad1!G17+Blad1!R17</f>
        <v>97</v>
      </c>
      <c r="H21" s="2">
        <f>Blad1!H17+Blad1!S17</f>
        <v>15</v>
      </c>
      <c r="I21" s="4">
        <f>Blad1!Z17/2</f>
        <v>6.5515151515151517</v>
      </c>
      <c r="J21" s="2">
        <v>11</v>
      </c>
      <c r="K21" s="2" t="s">
        <v>19</v>
      </c>
      <c r="L21" s="6">
        <f>D21/H21</f>
        <v>0.4</v>
      </c>
      <c r="M21">
        <f>RANK(L21,$L$7:L$26,0)</f>
        <v>15</v>
      </c>
    </row>
    <row r="22" spans="2:13" hidden="1" x14ac:dyDescent="0.25">
      <c r="B22" s="2">
        <f>Blad1!B21+Blad1!M21</f>
        <v>0</v>
      </c>
      <c r="C22" s="2">
        <f>Blad1!C21+Blad1!N21</f>
        <v>9</v>
      </c>
      <c r="D22" s="2">
        <f>Blad1!D21+Blad1!O21</f>
        <v>9</v>
      </c>
      <c r="E22" s="2">
        <f>Blad1!E21+Blad1!P21</f>
        <v>59</v>
      </c>
      <c r="F22" s="2">
        <f>Blad1!F21+Blad1!Q21</f>
        <v>6</v>
      </c>
      <c r="G22" s="2">
        <f>Blad1!G21+Blad1!R21</f>
        <v>65</v>
      </c>
      <c r="H22" s="2">
        <f>Blad1!H21+Blad1!S21</f>
        <v>5</v>
      </c>
      <c r="I22" s="4">
        <f>Blad1!Z21/2</f>
        <v>13</v>
      </c>
      <c r="J22" s="2">
        <v>13</v>
      </c>
      <c r="K22" s="2" t="s">
        <v>23</v>
      </c>
      <c r="L22" s="6"/>
      <c r="M22">
        <f>RANK(L22,$L$7:L$26,0)</f>
        <v>16</v>
      </c>
    </row>
    <row r="23" spans="2:13" hidden="1" x14ac:dyDescent="0.25">
      <c r="B23" s="2">
        <f>Blad1!B19+Blad1!M19</f>
        <v>2</v>
      </c>
      <c r="C23" s="2">
        <f>Blad1!C19+Blad1!N19</f>
        <v>4</v>
      </c>
      <c r="D23" s="2">
        <f>Blad1!D19+Blad1!O19</f>
        <v>6</v>
      </c>
      <c r="E23" s="2">
        <f>Blad1!E19+Blad1!P19</f>
        <v>28</v>
      </c>
      <c r="F23" s="2">
        <f>Blad1!F19+Blad1!Q19</f>
        <v>15</v>
      </c>
      <c r="G23" s="2">
        <f>Blad1!G19+Blad1!R19</f>
        <v>43</v>
      </c>
      <c r="H23" s="2">
        <f>Blad1!H19+Blad1!S19</f>
        <v>3</v>
      </c>
      <c r="I23" s="4">
        <f>Blad1!Z19/2</f>
        <v>14.333333333333334</v>
      </c>
      <c r="J23" s="2">
        <v>19</v>
      </c>
      <c r="K23" s="2" t="s">
        <v>21</v>
      </c>
      <c r="L23" s="6"/>
      <c r="M23">
        <f>RANK(L23,$L$7:L$26,0)</f>
        <v>16</v>
      </c>
    </row>
    <row r="24" spans="2:13" hidden="1" x14ac:dyDescent="0.25">
      <c r="B24" s="2">
        <f>Blad1!B9+Blad1!M9</f>
        <v>0</v>
      </c>
      <c r="C24" s="2">
        <f>Blad1!C9+Blad1!N9</f>
        <v>0</v>
      </c>
      <c r="D24" s="2">
        <f>Blad1!D9+Blad1!O9</f>
        <v>0</v>
      </c>
      <c r="E24" s="2">
        <f>Blad1!E9+Blad1!P9</f>
        <v>0</v>
      </c>
      <c r="F24" s="2">
        <f>Blad1!F9+Blad1!Q9</f>
        <v>0</v>
      </c>
      <c r="G24" s="2">
        <f>Blad1!G9+Blad1!R9</f>
        <v>0</v>
      </c>
      <c r="H24" s="2">
        <f>Blad1!H9+Blad1!S9</f>
        <v>0</v>
      </c>
      <c r="I24" s="4">
        <f>Blad1!Z9/2</f>
        <v>0</v>
      </c>
      <c r="J24" s="2">
        <v>18</v>
      </c>
      <c r="K24" s="2" t="s">
        <v>11</v>
      </c>
      <c r="L24" s="6">
        <v>0</v>
      </c>
      <c r="M24">
        <f>RANK(L24,$L$7:L$26,0)</f>
        <v>16</v>
      </c>
    </row>
    <row r="25" spans="2:13" hidden="1" x14ac:dyDescent="0.25">
      <c r="B25" s="2">
        <f>Blad1!B14+Blad1!M14</f>
        <v>0</v>
      </c>
      <c r="C25" s="2">
        <f>Blad1!C14+Blad1!N14</f>
        <v>0</v>
      </c>
      <c r="D25" s="2">
        <f>Blad1!D14+Blad1!O14</f>
        <v>0</v>
      </c>
      <c r="E25" s="2">
        <f>Blad1!E14+Blad1!P14</f>
        <v>0</v>
      </c>
      <c r="F25" s="2">
        <f>Blad1!F14+Blad1!Q14</f>
        <v>0</v>
      </c>
      <c r="G25" s="2">
        <f>Blad1!G14+Blad1!R14</f>
        <v>0</v>
      </c>
      <c r="H25" s="2">
        <f>Blad1!H14+Blad1!S14</f>
        <v>0</v>
      </c>
      <c r="I25" s="4">
        <f>Blad1!Z14/2</f>
        <v>0</v>
      </c>
      <c r="J25" s="2">
        <v>26</v>
      </c>
      <c r="K25" s="2" t="s">
        <v>16</v>
      </c>
      <c r="L25" s="6">
        <v>0</v>
      </c>
      <c r="M25">
        <f>RANK(L25,$L$7:L$26,0)</f>
        <v>16</v>
      </c>
    </row>
    <row r="26" spans="2:13" x14ac:dyDescent="0.25">
      <c r="B26" s="2">
        <f>Blad1!B24+Blad1!M24</f>
        <v>3</v>
      </c>
      <c r="C26" s="2">
        <f>Blad1!C24+Blad1!N24</f>
        <v>2</v>
      </c>
      <c r="D26" s="2">
        <f>Blad1!D24+Blad1!O24</f>
        <v>5</v>
      </c>
      <c r="E26" s="2">
        <f>Blad1!E24+Blad1!P24</f>
        <v>72</v>
      </c>
      <c r="F26" s="2">
        <f>Blad1!F24+Blad1!Q24</f>
        <v>58</v>
      </c>
      <c r="G26" s="2">
        <f>Blad1!G24+Blad1!R24</f>
        <v>130</v>
      </c>
      <c r="H26" s="2">
        <f>Blad1!H24+Blad1!S24</f>
        <v>17</v>
      </c>
      <c r="I26" s="4">
        <f>Blad1!Z24/2</f>
        <v>7.6470588235294121</v>
      </c>
      <c r="J26" s="2">
        <v>13</v>
      </c>
      <c r="K26" s="2" t="s">
        <v>26</v>
      </c>
      <c r="L26" s="6">
        <v>0</v>
      </c>
      <c r="M26">
        <f>RANK(L26,$L$7:L$26,0)</f>
        <v>16</v>
      </c>
    </row>
  </sheetData>
  <sortState xmlns:xlrd2="http://schemas.microsoft.com/office/spreadsheetml/2017/richdata2" ref="B7:M26">
    <sortCondition ref="M7:M26"/>
  </sortState>
  <mergeCells count="11"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Verschure</dc:creator>
  <cp:lastModifiedBy>Kees Verschure</cp:lastModifiedBy>
  <dcterms:created xsi:type="dcterms:W3CDTF">2024-04-12T14:54:14Z</dcterms:created>
  <dcterms:modified xsi:type="dcterms:W3CDTF">2024-04-23T19:03:55Z</dcterms:modified>
</cp:coreProperties>
</file>